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" windowWidth="17112" windowHeight="8700" activeTab="0"/>
  </bookViews>
  <sheets>
    <sheet name="Form" sheetId="1" r:id="rId1"/>
    <sheet name="Background Calculations" sheetId="2" r:id="rId2"/>
  </sheets>
  <definedNames>
    <definedName name="_xlnm.Print_Area" localSheetId="1">'Background Calculations'!$A:$K</definedName>
    <definedName name="valid_freqs">'Form'!$L$4:$L$15</definedName>
  </definedNames>
  <calcPr fullCalcOnLoad="1"/>
</workbook>
</file>

<file path=xl/sharedStrings.xml><?xml version="1.0" encoding="utf-8"?>
<sst xmlns="http://schemas.openxmlformats.org/spreadsheetml/2006/main" count="66" uniqueCount="47">
  <si>
    <t>Income Calculation Spreadsheet</t>
  </si>
  <si>
    <t>AHP Project Number:</t>
  </si>
  <si>
    <t>Pay Frequency:</t>
  </si>
  <si>
    <t>Weekly</t>
  </si>
  <si>
    <t>Bi-Weekly</t>
  </si>
  <si>
    <t>Monthly</t>
  </si>
  <si>
    <t>Multiplied by:</t>
  </si>
  <si>
    <t>Co-Borrowers Name:</t>
  </si>
  <si>
    <t>Borrowers Name:</t>
  </si>
  <si>
    <t>X</t>
  </si>
  <si>
    <r>
      <t>Weekly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Bi-Weekly</t>
    </r>
    <r>
      <rPr>
        <sz val="10"/>
        <rFont val="Arial"/>
        <family val="0"/>
      </rPr>
      <t xml:space="preserve"> calculated as follows:</t>
    </r>
  </si>
  <si>
    <r>
      <t>Monthly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Semi-Monthly</t>
    </r>
    <r>
      <rPr>
        <sz val="10"/>
        <rFont val="Arial"/>
        <family val="0"/>
      </rPr>
      <t xml:space="preserve"> calculated as follows:</t>
    </r>
  </si>
  <si>
    <t>Semi-Monthly</t>
  </si>
  <si>
    <t xml:space="preserve">Borrowers VOE or Pay Stub paid through date:  </t>
  </si>
  <si>
    <t xml:space="preserve">YTD Gross Income as shown on VOE or Pay Stub:  </t>
  </si>
  <si>
    <t xml:space="preserve">Total number of weeks to base weekly income:  </t>
  </si>
  <si>
    <t xml:space="preserve">Start Date:  </t>
  </si>
  <si>
    <t xml:space="preserve"> per week.</t>
  </si>
  <si>
    <t xml:space="preserve"> Annually</t>
  </si>
  <si>
    <t xml:space="preserve">Weekly income:  </t>
  </si>
  <si>
    <t xml:space="preserve">YTD gross Income as shown on VOE or Pay Stub:  </t>
  </si>
  <si>
    <r>
      <t>Number of Times Borrower has been paid this year</t>
    </r>
    <r>
      <rPr>
        <sz val="10"/>
        <rFont val="Arial"/>
        <family val="0"/>
      </rPr>
      <t xml:space="preserve">:  </t>
    </r>
  </si>
  <si>
    <t xml:space="preserve">Equals:  </t>
  </si>
  <si>
    <t xml:space="preserve"> Annually </t>
  </si>
  <si>
    <t xml:space="preserve">Annual Income:  </t>
  </si>
  <si>
    <t xml:space="preserve">  If Monthly was selected</t>
  </si>
  <si>
    <t xml:space="preserve">  If Semi-Monthly was selected</t>
  </si>
  <si>
    <t xml:space="preserve"> X 52 weeks</t>
  </si>
  <si>
    <t xml:space="preserve"> divided by:</t>
  </si>
  <si>
    <t>equals:</t>
  </si>
  <si>
    <t>divided by:</t>
  </si>
  <si>
    <t>F24</t>
  </si>
  <si>
    <t>F27</t>
  </si>
  <si>
    <t>I24</t>
  </si>
  <si>
    <t>End</t>
  </si>
  <si>
    <t>Begin</t>
  </si>
  <si>
    <t>Paid through date</t>
  </si>
  <si>
    <t>Start Date</t>
  </si>
  <si>
    <t>Pd Through</t>
  </si>
  <si>
    <t>Weekly and Bi-Weekly</t>
  </si>
  <si>
    <t>Monthly and Semi-Monthly</t>
  </si>
  <si>
    <t>Date Validation</t>
  </si>
  <si>
    <t>Input Validation</t>
  </si>
  <si>
    <t>Overall Data Input</t>
  </si>
  <si>
    <t>Validation</t>
  </si>
  <si>
    <t>Pay Frequency</t>
  </si>
  <si>
    <t xml:space="preserve">Borrowers VOE or Pay Stub Paid through date: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</si>
</sst>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.000"/>
    <numFmt numFmtId="167" formatCode="mm/d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sz val="12"/>
      <name val="Wingdings 3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right"/>
      <protection/>
    </xf>
    <xf numFmtId="165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165" fontId="3" fillId="0" borderId="10" xfId="0" applyNumberFormat="1" applyFont="1" applyFill="1" applyBorder="1" applyAlignment="1" applyProtection="1">
      <alignment horizontal="right"/>
      <protection locked="0"/>
    </xf>
    <xf numFmtId="166" fontId="0" fillId="0" borderId="1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7" fontId="3" fillId="0" borderId="10" xfId="0" applyNumberFormat="1" applyFont="1" applyFill="1" applyBorder="1" applyAlignment="1" applyProtection="1">
      <alignment horizontal="right"/>
      <protection locked="0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133350</xdr:rowOff>
    </xdr:from>
    <xdr:to>
      <xdr:col>5</xdr:col>
      <xdr:colOff>742950</xdr:colOff>
      <xdr:row>6</xdr:row>
      <xdr:rowOff>152400</xdr:rowOff>
    </xdr:to>
    <xdr:pic>
      <xdr:nvPicPr>
        <xdr:cNvPr id="1" name="Picture 1" descr="FHL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33350"/>
          <a:ext cx="1162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133350</xdr:rowOff>
    </xdr:from>
    <xdr:to>
      <xdr:col>4</xdr:col>
      <xdr:colOff>581025</xdr:colOff>
      <xdr:row>17</xdr:row>
      <xdr:rowOff>28575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2619375"/>
          <a:ext cx="1019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17</xdr:row>
      <xdr:rowOff>38100</xdr:rowOff>
    </xdr:from>
    <xdr:to>
      <xdr:col>4</xdr:col>
      <xdr:colOff>561975</xdr:colOff>
      <xdr:row>18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284797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95250</xdr:rowOff>
    </xdr:from>
    <xdr:to>
      <xdr:col>4</xdr:col>
      <xdr:colOff>561975</xdr:colOff>
      <xdr:row>19</xdr:row>
      <xdr:rowOff>152400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30670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152400</xdr:rowOff>
    </xdr:from>
    <xdr:to>
      <xdr:col>4</xdr:col>
      <xdr:colOff>542925</xdr:colOff>
      <xdr:row>21</xdr:row>
      <xdr:rowOff>47625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3286125"/>
          <a:ext cx="981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40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1.7109375" style="0" customWidth="1"/>
    <col min="2" max="2" width="3.00390625" style="0" customWidth="1"/>
    <col min="5" max="5" width="14.140625" style="0" customWidth="1"/>
    <col min="6" max="6" width="12.7109375" style="0" customWidth="1"/>
    <col min="7" max="7" width="10.140625" style="0" customWidth="1"/>
    <col min="8" max="8" width="8.00390625" style="0" customWidth="1"/>
    <col min="9" max="9" width="11.140625" style="0" customWidth="1"/>
    <col min="12" max="12" width="12.421875" style="0" hidden="1" customWidth="1"/>
    <col min="13" max="13" width="10.140625" style="0" hidden="1" customWidth="1"/>
  </cols>
  <sheetData>
    <row r="2" spans="12:13" ht="12.75">
      <c r="L2" s="88" t="s">
        <v>43</v>
      </c>
      <c r="M2" s="89"/>
    </row>
    <row r="3" spans="12:13" ht="12.75">
      <c r="L3" s="88" t="s">
        <v>44</v>
      </c>
      <c r="M3" s="89"/>
    </row>
    <row r="4" spans="12:13" ht="12.75">
      <c r="L4" s="75" t="s">
        <v>31</v>
      </c>
      <c r="M4" s="84" t="b">
        <f>IF(OR(M9="X",M10="X"),AND(M22,M25),IF(OR(M11="X",M12="X"),M31,FALSE))</f>
        <v>0</v>
      </c>
    </row>
    <row r="5" spans="12:13" ht="12.75">
      <c r="L5" s="68" t="s">
        <v>33</v>
      </c>
      <c r="M5" s="70" t="b">
        <f>IF(OR(M9="X",M10="X"),AND(M23,M26),IF(OR(M11="X",M12="X"),M32,FALSE))</f>
        <v>0</v>
      </c>
    </row>
    <row r="6" spans="12:13" ht="12.75">
      <c r="L6" s="73" t="s">
        <v>32</v>
      </c>
      <c r="M6" s="85" t="b">
        <f>IF(OR(M9="X",M10="X"),M27,IF(OR(M11="X",M12="X"),M33,FALSE))</f>
        <v>0</v>
      </c>
    </row>
    <row r="8" spans="1:13" ht="17.25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L8" s="88" t="s">
        <v>45</v>
      </c>
      <c r="M8" s="89"/>
    </row>
    <row r="9" spans="12:13" ht="12.75">
      <c r="L9" s="78" t="s">
        <v>3</v>
      </c>
      <c r="M9" s="81" t="str">
        <f>IF('Background Calculations'!B4&lt;&gt;"",'Background Calculations'!B4,"")</f>
        <v>X</v>
      </c>
    </row>
    <row r="10" spans="1:13" s="10" customFormat="1" ht="12.75">
      <c r="A10" s="8"/>
      <c r="B10" s="8"/>
      <c r="C10" s="9" t="s">
        <v>1</v>
      </c>
      <c r="D10" s="93"/>
      <c r="E10" s="93"/>
      <c r="L10" s="79" t="s">
        <v>4</v>
      </c>
      <c r="M10" s="82">
        <f>IF('Background Calculations'!B6&lt;&gt;"",'Background Calculations'!B6,"")</f>
      </c>
    </row>
    <row r="11" spans="12:13" s="10" customFormat="1" ht="12.75">
      <c r="L11" s="71" t="s">
        <v>12</v>
      </c>
      <c r="M11" s="82">
        <f>IF('Background Calculations'!B8&lt;&gt;"",'Background Calculations'!B8,"")</f>
      </c>
    </row>
    <row r="12" spans="12:13" s="10" customFormat="1" ht="12.75">
      <c r="L12" s="80" t="s">
        <v>5</v>
      </c>
      <c r="M12" s="83">
        <f>IF('Background Calculations'!B10&lt;&gt;"",'Background Calculations'!B10,"")</f>
      </c>
    </row>
    <row r="13" spans="1:13" s="10" customFormat="1" ht="12.75" customHeight="1">
      <c r="A13" s="11"/>
      <c r="B13" s="11"/>
      <c r="C13" s="12" t="s">
        <v>8</v>
      </c>
      <c r="D13" s="93"/>
      <c r="E13" s="93"/>
      <c r="F13" s="13"/>
      <c r="G13" s="13"/>
      <c r="H13" s="13"/>
      <c r="I13" s="11"/>
      <c r="J13" s="11"/>
      <c r="M13" s="14"/>
    </row>
    <row r="14" spans="1:13" s="10" customFormat="1" ht="12.75" customHeight="1">
      <c r="A14" s="11"/>
      <c r="B14" s="11"/>
      <c r="C14" s="12" t="s">
        <v>7</v>
      </c>
      <c r="D14" s="94"/>
      <c r="E14" s="94"/>
      <c r="F14" s="13"/>
      <c r="G14" s="13"/>
      <c r="H14" s="13"/>
      <c r="I14" s="11"/>
      <c r="J14" s="11"/>
      <c r="L14" s="90" t="s">
        <v>39</v>
      </c>
      <c r="M14" s="91"/>
    </row>
    <row r="15" spans="12:13" s="10" customFormat="1" ht="12.75">
      <c r="L15" s="95" t="s">
        <v>36</v>
      </c>
      <c r="M15" s="96"/>
    </row>
    <row r="16" spans="12:13" s="10" customFormat="1" ht="12.75">
      <c r="L16" s="68" t="s">
        <v>35</v>
      </c>
      <c r="M16" s="69">
        <v>36892</v>
      </c>
    </row>
    <row r="17" spans="3:13" s="10" customFormat="1" ht="12.75">
      <c r="C17" s="14" t="s">
        <v>2</v>
      </c>
      <c r="L17" s="68" t="s">
        <v>34</v>
      </c>
      <c r="M17" s="69">
        <f ca="1">TODAY()</f>
        <v>43493</v>
      </c>
    </row>
    <row r="18" spans="3:13" s="10" customFormat="1" ht="12.75">
      <c r="C18" s="14"/>
      <c r="D18" s="16"/>
      <c r="L18" s="88" t="s">
        <v>37</v>
      </c>
      <c r="M18" s="89"/>
    </row>
    <row r="19" spans="3:13" s="10" customFormat="1" ht="12.75">
      <c r="C19" s="14"/>
      <c r="D19" s="16"/>
      <c r="E19" s="16"/>
      <c r="L19" s="68" t="s">
        <v>35</v>
      </c>
      <c r="M19" s="69">
        <v>36892</v>
      </c>
    </row>
    <row r="20" spans="3:13" s="10" customFormat="1" ht="12.75">
      <c r="C20" s="14"/>
      <c r="D20" s="16"/>
      <c r="E20" s="16"/>
      <c r="L20" s="68" t="s">
        <v>34</v>
      </c>
      <c r="M20" s="69">
        <f ca="1">TODAY()-1</f>
        <v>43492</v>
      </c>
    </row>
    <row r="21" spans="12:13" s="10" customFormat="1" ht="12.75">
      <c r="L21" s="88" t="s">
        <v>41</v>
      </c>
      <c r="M21" s="89"/>
    </row>
    <row r="22" spans="12:13" s="10" customFormat="1" ht="12.75">
      <c r="L22" s="75" t="s">
        <v>38</v>
      </c>
      <c r="M22" s="84" t="b">
        <f>IF(OR(M9="X",M10="X"),IF(I24="",TRUE,IF(F24&gt;I24,TRUE,FALSE)),TRUE)</f>
        <v>1</v>
      </c>
    </row>
    <row r="23" spans="5:13" s="10" customFormat="1" ht="12.75">
      <c r="E23" s="14"/>
      <c r="L23" s="73" t="s">
        <v>37</v>
      </c>
      <c r="M23" s="85" t="b">
        <f>IF(OR(M9="X",M10="X"),IF(F24="",TRUE,IF(F24&gt;I24,TRUE,FALSE)),TRUE)</f>
        <v>1</v>
      </c>
    </row>
    <row r="24" spans="5:13" s="18" customFormat="1" ht="12.75">
      <c r="E24" s="64" t="s">
        <v>46</v>
      </c>
      <c r="F24" s="87"/>
      <c r="H24" s="64" t="s">
        <v>16</v>
      </c>
      <c r="I24" s="87"/>
      <c r="L24" s="88" t="s">
        <v>42</v>
      </c>
      <c r="M24" s="89"/>
    </row>
    <row r="25" spans="5:13" s="18" customFormat="1" ht="12.75">
      <c r="E25" s="19"/>
      <c r="F25" s="17"/>
      <c r="G25" s="20"/>
      <c r="I25" s="67"/>
      <c r="L25" s="75" t="s">
        <v>31</v>
      </c>
      <c r="M25" s="76" t="b">
        <f>AND(OR(M9="X",M10="X"),F24&lt;=M17,F24&gt;=M16)</f>
        <v>0</v>
      </c>
    </row>
    <row r="26" spans="12:13" s="18" customFormat="1" ht="12.75">
      <c r="L26" s="68" t="s">
        <v>33</v>
      </c>
      <c r="M26" s="72" t="b">
        <f>AND(OR(M9="X",M10="X"),I24&gt;=M19,I24&lt;=M20)</f>
        <v>0</v>
      </c>
    </row>
    <row r="27" spans="5:13" s="18" customFormat="1" ht="12.75">
      <c r="E27" s="64" t="s">
        <v>14</v>
      </c>
      <c r="F27" s="65"/>
      <c r="G27" s="21"/>
      <c r="L27" s="73" t="s">
        <v>32</v>
      </c>
      <c r="M27" s="74" t="b">
        <f>AND(OR(M9="X",M10="X"),IF(ISNUMBER(F27),F27&gt;0,FALSE))</f>
        <v>0</v>
      </c>
    </row>
    <row r="28" s="10" customFormat="1" ht="12.75"/>
    <row r="29" spans="5:13" s="10" customFormat="1" ht="12.75">
      <c r="E29" s="14"/>
      <c r="F29" s="22"/>
      <c r="L29" s="90" t="s">
        <v>40</v>
      </c>
      <c r="M29" s="91"/>
    </row>
    <row r="30" spans="5:13" s="10" customFormat="1" ht="12.75">
      <c r="E30" s="59" t="s">
        <v>24</v>
      </c>
      <c r="F30" s="62">
        <f>IF(AND(M4=TRUE,M6=TRUE,M5=TRUE),'Background Calculations'!F45,"")</f>
      </c>
      <c r="L30" s="90" t="s">
        <v>42</v>
      </c>
      <c r="M30" s="91"/>
    </row>
    <row r="31" spans="5:13" s="10" customFormat="1" ht="12.75">
      <c r="E31" s="14"/>
      <c r="F31" s="15"/>
      <c r="L31" s="75" t="s">
        <v>31</v>
      </c>
      <c r="M31" s="76" t="b">
        <f>AND(OR(M11="X",M12="X"),ISNUMBER(F24),F24&gt;0)</f>
        <v>0</v>
      </c>
    </row>
    <row r="32" spans="5:13" ht="12.75">
      <c r="E32" s="1"/>
      <c r="F32" s="2"/>
      <c r="G32" s="3"/>
      <c r="L32" s="68" t="s">
        <v>33</v>
      </c>
      <c r="M32" s="72" t="b">
        <f>AND(OR(M11="X",M12="X"),ISBLANK(I24))</f>
        <v>0</v>
      </c>
    </row>
    <row r="33" spans="5:13" ht="12.75">
      <c r="E33" s="4"/>
      <c r="F33" s="3"/>
      <c r="G33" s="3"/>
      <c r="L33" s="73" t="s">
        <v>32</v>
      </c>
      <c r="M33" s="77" t="b">
        <f>OR(AND(M11="X",IF(ISNUMBER(F27),AND(INT(F27)=F27,F27&gt;0,F27&lt;=24),FALSE)),AND(M12="X",IF(ISNUMBER(F27),AND(INT(F27)=F27,F27&gt;0,F27&lt;=12),FALSE)))</f>
        <v>0</v>
      </c>
    </row>
    <row r="34" spans="5:13" ht="12.75">
      <c r="E34" s="1"/>
      <c r="F34" s="5"/>
      <c r="G34" s="3"/>
      <c r="L34" s="86"/>
      <c r="M34" s="18"/>
    </row>
    <row r="35" spans="5:13" ht="12.75">
      <c r="E35" s="1"/>
      <c r="F35" s="3"/>
      <c r="G35" s="3"/>
      <c r="L35" s="18"/>
      <c r="M35" s="18"/>
    </row>
    <row r="36" spans="5:13" ht="12.75">
      <c r="E36" s="1"/>
      <c r="F36" s="6"/>
      <c r="G36" s="3"/>
      <c r="L36" s="18"/>
      <c r="M36" s="18"/>
    </row>
    <row r="37" spans="5:13" ht="12.75">
      <c r="E37" s="1"/>
      <c r="F37" s="3"/>
      <c r="G37" s="3"/>
      <c r="L37" s="10"/>
      <c r="M37" s="10"/>
    </row>
    <row r="38" spans="5:13" ht="15">
      <c r="E38" s="1"/>
      <c r="F38" s="6"/>
      <c r="G38" s="7"/>
      <c r="L38" s="10"/>
      <c r="M38" s="10"/>
    </row>
    <row r="39" spans="5:13" ht="12.75">
      <c r="E39" s="1"/>
      <c r="F39" s="3"/>
      <c r="G39" s="3"/>
      <c r="L39" s="10"/>
      <c r="M39" s="10"/>
    </row>
    <row r="40" spans="5:13" ht="15">
      <c r="E40" s="1"/>
      <c r="F40" s="61"/>
      <c r="G40" s="7"/>
      <c r="L40" s="10"/>
      <c r="M40" s="10"/>
    </row>
  </sheetData>
  <sheetProtection selectLockedCells="1"/>
  <mergeCells count="14">
    <mergeCell ref="A8:J8"/>
    <mergeCell ref="D10:E10"/>
    <mergeCell ref="D14:E14"/>
    <mergeCell ref="D13:E13"/>
    <mergeCell ref="L15:M15"/>
    <mergeCell ref="L18:M18"/>
    <mergeCell ref="L14:M14"/>
    <mergeCell ref="L2:M2"/>
    <mergeCell ref="L8:M8"/>
    <mergeCell ref="L29:M29"/>
    <mergeCell ref="L21:M21"/>
    <mergeCell ref="L24:M24"/>
    <mergeCell ref="L30:M30"/>
    <mergeCell ref="L3:M3"/>
  </mergeCells>
  <dataValidations count="1">
    <dataValidation type="list" allowBlank="1" showInputMessage="1" showErrorMessage="1" sqref="D19:D20">
      <formula1>$L$4:$L$15</formula1>
    </dataValidation>
  </dataValidations>
  <printOptions horizontalCentered="1"/>
  <pageMargins left="0.2" right="0.28" top="1" bottom="1" header="0.5" footer="0.5"/>
  <pageSetup horizontalDpi="600" verticalDpi="600" orientation="portrait" scale="96" r:id="rId2"/>
  <headerFooter alignWithMargins="0">
    <oddFooter>&amp;LCONFIDENTIAL&amp;C&amp;A
&amp;Z&amp;F
&amp;RPage &amp;P of &amp;N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7109375" style="23" customWidth="1"/>
    <col min="2" max="2" width="3.00390625" style="23" customWidth="1"/>
    <col min="3" max="4" width="9.140625" style="23" customWidth="1"/>
    <col min="5" max="5" width="14.57421875" style="23" customWidth="1"/>
    <col min="6" max="6" width="12.7109375" style="23" customWidth="1"/>
    <col min="7" max="7" width="10.140625" style="23" customWidth="1"/>
    <col min="8" max="8" width="12.00390625" style="23" customWidth="1"/>
    <col min="9" max="9" width="12.421875" style="23" customWidth="1"/>
    <col min="10" max="10" width="9.140625" style="23" customWidth="1"/>
    <col min="11" max="11" width="11.57421875" style="23" customWidth="1"/>
    <col min="12" max="13" width="9.140625" style="23" customWidth="1"/>
    <col min="14" max="14" width="10.57421875" style="23" customWidth="1"/>
    <col min="15" max="16384" width="9.140625" style="23" customWidth="1"/>
  </cols>
  <sheetData>
    <row r="1" ht="6" customHeight="1"/>
    <row r="2" ht="13.5">
      <c r="C2" s="24" t="s">
        <v>2</v>
      </c>
    </row>
    <row r="3" ht="6" customHeight="1"/>
    <row r="4" spans="1:3" ht="12.75">
      <c r="A4" s="25"/>
      <c r="B4" s="60" t="s">
        <v>9</v>
      </c>
      <c r="C4" s="23" t="s">
        <v>3</v>
      </c>
    </row>
    <row r="5" ht="6" customHeight="1"/>
    <row r="6" spans="1:3" ht="12.75">
      <c r="A6" s="25"/>
      <c r="B6" s="60"/>
      <c r="C6" s="23" t="s">
        <v>4</v>
      </c>
    </row>
    <row r="7" ht="6" customHeight="1"/>
    <row r="8" spans="1:3" ht="12.75">
      <c r="A8" s="25"/>
      <c r="B8" s="60"/>
      <c r="C8" s="23" t="s">
        <v>12</v>
      </c>
    </row>
    <row r="9" ht="6" customHeight="1"/>
    <row r="10" spans="1:3" ht="12.75">
      <c r="A10" s="25"/>
      <c r="B10" s="60"/>
      <c r="C10" s="23" t="s">
        <v>5</v>
      </c>
    </row>
    <row r="11" spans="1:2" ht="12.75">
      <c r="A11" s="25"/>
      <c r="B11" s="49"/>
    </row>
    <row r="12" spans="1:11" ht="12.75">
      <c r="A12" s="29"/>
      <c r="B12" s="30"/>
      <c r="C12" s="30"/>
      <c r="D12" s="30"/>
      <c r="E12" s="31" t="s">
        <v>10</v>
      </c>
      <c r="F12" s="32"/>
      <c r="G12" s="30"/>
      <c r="H12" s="30"/>
      <c r="I12" s="30"/>
      <c r="J12" s="30"/>
      <c r="K12" s="33"/>
    </row>
    <row r="13" spans="1:11" ht="12.75">
      <c r="A13" s="34"/>
      <c r="B13" s="3"/>
      <c r="C13" s="3"/>
      <c r="D13" s="3"/>
      <c r="E13" s="43"/>
      <c r="F13" s="3"/>
      <c r="G13" s="3"/>
      <c r="H13" s="3"/>
      <c r="I13" s="3"/>
      <c r="J13" s="3"/>
      <c r="K13" s="35"/>
    </row>
    <row r="14" spans="1:11" ht="12.75">
      <c r="A14" s="34"/>
      <c r="B14" s="3"/>
      <c r="C14" s="3"/>
      <c r="D14" s="3"/>
      <c r="E14" s="43" t="s">
        <v>13</v>
      </c>
      <c r="F14" s="53">
        <f>IF(AND(Form!E24='Background Calculations'!E14,Form!F24&lt;&gt;""),Form!F24,"")</f>
      </c>
      <c r="G14" s="3"/>
      <c r="H14" s="43" t="s">
        <v>16</v>
      </c>
      <c r="I14" s="53">
        <f>IF(AND(Form!H24='Background Calculations'!H14,Form!I24&lt;&gt;""),Form!I24,"")</f>
      </c>
      <c r="J14" s="3"/>
      <c r="K14" s="35"/>
    </row>
    <row r="15" spans="1:11" ht="12.75">
      <c r="A15" s="34"/>
      <c r="B15" s="3"/>
      <c r="C15" s="3"/>
      <c r="D15" s="3"/>
      <c r="E15" s="43"/>
      <c r="F15" s="54"/>
      <c r="G15" s="3"/>
      <c r="H15" s="43"/>
      <c r="I15" s="50"/>
      <c r="J15" s="3"/>
      <c r="K15" s="35"/>
    </row>
    <row r="16" spans="1:11" ht="6" customHeight="1">
      <c r="A16" s="34"/>
      <c r="B16" s="3"/>
      <c r="C16" s="3"/>
      <c r="D16" s="3"/>
      <c r="E16" s="3"/>
      <c r="F16" s="43"/>
      <c r="G16" s="3"/>
      <c r="H16" s="3"/>
      <c r="I16" s="3"/>
      <c r="J16" s="3"/>
      <c r="K16" s="35"/>
    </row>
    <row r="17" spans="1:11" ht="12.75">
      <c r="A17" s="34"/>
      <c r="B17" s="3"/>
      <c r="C17" s="3"/>
      <c r="D17" s="3"/>
      <c r="E17" s="1" t="s">
        <v>14</v>
      </c>
      <c r="F17" s="52">
        <f>IF(AND(Form!E27='Background Calculations'!E17,Form!F27&lt;&gt;""),Form!F27,"")</f>
      </c>
      <c r="G17" s="36" t="s">
        <v>30</v>
      </c>
      <c r="H17" s="3"/>
      <c r="I17" s="3"/>
      <c r="J17" s="3"/>
      <c r="K17" s="35"/>
    </row>
    <row r="18" spans="1:11" ht="12.75">
      <c r="A18" s="34"/>
      <c r="B18" s="3"/>
      <c r="C18" s="3"/>
      <c r="D18" s="3"/>
      <c r="E18" s="1"/>
      <c r="F18" s="55"/>
      <c r="G18" s="3"/>
      <c r="H18" s="3"/>
      <c r="I18" s="3"/>
      <c r="J18" s="3"/>
      <c r="K18" s="35"/>
    </row>
    <row r="19" spans="1:11" ht="6" customHeight="1">
      <c r="A19" s="34"/>
      <c r="B19" s="3"/>
      <c r="C19" s="3"/>
      <c r="D19" s="3"/>
      <c r="E19" s="3"/>
      <c r="F19" s="43"/>
      <c r="G19" s="3"/>
      <c r="H19" s="3"/>
      <c r="I19" s="3"/>
      <c r="J19" s="3"/>
      <c r="K19" s="35"/>
    </row>
    <row r="20" spans="1:11" ht="12.75">
      <c r="A20" s="34"/>
      <c r="B20" s="3"/>
      <c r="C20" s="3"/>
      <c r="D20" s="3"/>
      <c r="E20" s="1" t="s">
        <v>15</v>
      </c>
      <c r="F20" s="66">
        <f>IF(AND(F14&lt;&gt;"",I14&lt;&gt;""),(F14-I14+1)/7,"")</f>
      </c>
      <c r="G20" s="36" t="s">
        <v>29</v>
      </c>
      <c r="H20" s="57">
        <f>IF(AND(F20&lt;&gt;"",F17&lt;&gt;""),F17/F20,"")</f>
      </c>
      <c r="I20" s="3" t="s">
        <v>17</v>
      </c>
      <c r="J20" s="3"/>
      <c r="K20" s="35"/>
    </row>
    <row r="21" spans="1:11" ht="12.75">
      <c r="A21" s="34"/>
      <c r="B21" s="3"/>
      <c r="C21" s="3"/>
      <c r="D21" s="3"/>
      <c r="E21" s="1"/>
      <c r="F21" s="56"/>
      <c r="G21" s="36"/>
      <c r="H21" s="51"/>
      <c r="I21" s="3"/>
      <c r="J21" s="3"/>
      <c r="K21" s="35"/>
    </row>
    <row r="22" spans="1:11" ht="6" customHeight="1">
      <c r="A22" s="34"/>
      <c r="B22" s="3"/>
      <c r="C22" s="3"/>
      <c r="D22" s="3"/>
      <c r="E22" s="3"/>
      <c r="F22" s="43"/>
      <c r="G22" s="3"/>
      <c r="H22" s="3"/>
      <c r="I22" s="3"/>
      <c r="J22" s="3"/>
      <c r="K22" s="35"/>
    </row>
    <row r="23" spans="1:11" ht="12.75" customHeight="1">
      <c r="A23" s="34"/>
      <c r="B23" s="3"/>
      <c r="C23" s="3"/>
      <c r="D23" s="3"/>
      <c r="E23" s="1" t="s">
        <v>19</v>
      </c>
      <c r="F23" s="57">
        <f>H20</f>
      </c>
      <c r="G23" s="3" t="s">
        <v>27</v>
      </c>
      <c r="H23" s="3"/>
      <c r="I23" s="3"/>
      <c r="J23" s="3"/>
      <c r="K23" s="37"/>
    </row>
    <row r="24" spans="1:11" ht="6" customHeight="1">
      <c r="A24" s="34"/>
      <c r="B24" s="3"/>
      <c r="C24" s="3"/>
      <c r="D24" s="3"/>
      <c r="E24" s="3"/>
      <c r="F24" s="3"/>
      <c r="G24" s="3"/>
      <c r="H24" s="3"/>
      <c r="I24" s="3"/>
      <c r="J24" s="3"/>
      <c r="K24" s="35"/>
    </row>
    <row r="25" spans="1:11" ht="12.75" customHeight="1">
      <c r="A25" s="34"/>
      <c r="B25" s="3"/>
      <c r="C25" s="3"/>
      <c r="D25" s="3"/>
      <c r="E25" s="1"/>
      <c r="F25" s="63"/>
      <c r="G25" s="3"/>
      <c r="H25" s="3"/>
      <c r="I25" s="63"/>
      <c r="J25" s="3"/>
      <c r="K25" s="37"/>
    </row>
    <row r="26" spans="1:11" ht="12.75" customHeight="1">
      <c r="A26" s="34"/>
      <c r="B26" s="3"/>
      <c r="C26" s="3"/>
      <c r="D26" s="3"/>
      <c r="E26" s="43" t="s">
        <v>22</v>
      </c>
      <c r="F26" s="57">
        <f>IF(F23&lt;&gt;"",(F23)*52,"")</f>
      </c>
      <c r="G26" s="3" t="s">
        <v>18</v>
      </c>
      <c r="H26" s="3"/>
      <c r="I26" s="63"/>
      <c r="J26" s="3"/>
      <c r="K26" s="37"/>
    </row>
    <row r="27" spans="1:11" ht="12.75">
      <c r="A27" s="38"/>
      <c r="B27" s="39"/>
      <c r="C27" s="39"/>
      <c r="D27" s="39"/>
      <c r="E27" s="39"/>
      <c r="F27" s="40"/>
      <c r="G27" s="39"/>
      <c r="H27" s="39"/>
      <c r="I27" s="58"/>
      <c r="J27" s="39"/>
      <c r="K27" s="41"/>
    </row>
    <row r="28" ht="6" customHeight="1"/>
    <row r="29" spans="1:11" ht="12.75">
      <c r="A29" s="29"/>
      <c r="B29" s="30"/>
      <c r="C29" s="30"/>
      <c r="D29" s="30"/>
      <c r="E29" s="31" t="s">
        <v>11</v>
      </c>
      <c r="F29" s="32"/>
      <c r="G29" s="30"/>
      <c r="H29" s="30"/>
      <c r="I29" s="30"/>
      <c r="J29" s="30"/>
      <c r="K29" s="33"/>
    </row>
    <row r="30" spans="1:11" ht="12.75" customHeight="1">
      <c r="A30" s="34"/>
      <c r="B30" s="3"/>
      <c r="C30" s="3"/>
      <c r="D30" s="3"/>
      <c r="E30" s="3"/>
      <c r="F30" s="3"/>
      <c r="G30" s="3"/>
      <c r="H30" s="3"/>
      <c r="I30" s="3"/>
      <c r="J30" s="3"/>
      <c r="K30" s="35"/>
    </row>
    <row r="31" spans="1:11" ht="12.75">
      <c r="A31" s="34"/>
      <c r="B31" s="3"/>
      <c r="C31" s="3"/>
      <c r="D31" s="3"/>
      <c r="E31" s="1" t="s">
        <v>20</v>
      </c>
      <c r="F31" s="52">
        <f>IF(AND(Form!F24&lt;&gt;"",OR(B8&lt;&gt;"",B10&lt;&gt;"")),Form!F24,"")</f>
      </c>
      <c r="G31" s="3" t="s">
        <v>28</v>
      </c>
      <c r="H31" s="20"/>
      <c r="I31" s="3"/>
      <c r="J31" s="3"/>
      <c r="K31" s="35"/>
    </row>
    <row r="32" spans="1:11" ht="12.75">
      <c r="A32" s="34"/>
      <c r="B32" s="3"/>
      <c r="C32" s="3"/>
      <c r="D32" s="3"/>
      <c r="E32" s="1"/>
      <c r="F32" s="28"/>
      <c r="G32" s="3"/>
      <c r="H32" s="20"/>
      <c r="I32" s="3"/>
      <c r="J32" s="3"/>
      <c r="K32" s="35"/>
    </row>
    <row r="33" spans="1:11" ht="6" customHeight="1">
      <c r="A33" s="34"/>
      <c r="B33" s="3"/>
      <c r="C33" s="3"/>
      <c r="D33" s="3"/>
      <c r="E33" s="3"/>
      <c r="F33" s="3"/>
      <c r="G33" s="3"/>
      <c r="H33" s="3"/>
      <c r="I33" s="3"/>
      <c r="J33" s="3"/>
      <c r="K33" s="35"/>
    </row>
    <row r="34" spans="1:11" ht="12.75">
      <c r="A34" s="34"/>
      <c r="B34" s="3"/>
      <c r="C34" s="3"/>
      <c r="D34" s="3"/>
      <c r="E34" s="1" t="s">
        <v>21</v>
      </c>
      <c r="F34" s="48">
        <f>IF(AND(Form!F27&lt;&gt;"",OR(B8&lt;&gt;"",B10&lt;&gt;"")),Form!F27,"")</f>
      </c>
      <c r="G34" s="28"/>
      <c r="H34" s="42"/>
      <c r="I34" s="3"/>
      <c r="J34" s="3"/>
      <c r="K34" s="35"/>
    </row>
    <row r="35" spans="1:11" ht="15.75" customHeight="1">
      <c r="A35" s="97"/>
      <c r="B35" s="98"/>
      <c r="C35" s="98"/>
      <c r="D35" s="98"/>
      <c r="E35" s="98"/>
      <c r="F35" s="99"/>
      <c r="G35" s="3"/>
      <c r="H35" s="3"/>
      <c r="I35" s="3"/>
      <c r="J35" s="3"/>
      <c r="K35" s="35"/>
    </row>
    <row r="36" spans="1:11" ht="6" customHeight="1">
      <c r="A36" s="34"/>
      <c r="B36" s="3"/>
      <c r="C36" s="3"/>
      <c r="D36" s="3"/>
      <c r="E36" s="3"/>
      <c r="F36" s="3"/>
      <c r="G36" s="3"/>
      <c r="H36" s="3"/>
      <c r="I36" s="3"/>
      <c r="J36" s="3"/>
      <c r="K36" s="35"/>
    </row>
    <row r="37" spans="1:13" ht="12.75">
      <c r="A37" s="34"/>
      <c r="B37" s="3"/>
      <c r="C37" s="3"/>
      <c r="D37" s="3"/>
      <c r="E37" s="36" t="s">
        <v>6</v>
      </c>
      <c r="F37" s="26">
        <v>12</v>
      </c>
      <c r="G37" s="3" t="s">
        <v>25</v>
      </c>
      <c r="H37" s="3"/>
      <c r="I37" s="3"/>
      <c r="J37" s="45"/>
      <c r="K37" s="35"/>
      <c r="L37" s="34"/>
      <c r="M37" s="3"/>
    </row>
    <row r="38" spans="1:13" ht="14.25" customHeight="1">
      <c r="A38" s="34"/>
      <c r="B38" s="3"/>
      <c r="C38" s="3"/>
      <c r="D38" s="3"/>
      <c r="E38" s="44"/>
      <c r="F38" s="26">
        <v>24</v>
      </c>
      <c r="G38" s="3" t="s">
        <v>26</v>
      </c>
      <c r="H38" s="3"/>
      <c r="I38" s="3"/>
      <c r="J38" s="3"/>
      <c r="K38" s="35"/>
      <c r="L38" s="34"/>
      <c r="M38" s="3"/>
    </row>
    <row r="39" spans="1:11" ht="14.25" customHeight="1">
      <c r="A39" s="34"/>
      <c r="B39" s="3"/>
      <c r="C39" s="3"/>
      <c r="D39" s="44"/>
      <c r="E39" s="36"/>
      <c r="F39" s="3"/>
      <c r="G39" s="3"/>
      <c r="H39" s="3"/>
      <c r="I39" s="3"/>
      <c r="J39" s="3"/>
      <c r="K39" s="35"/>
    </row>
    <row r="40" spans="1:11" ht="6" customHeight="1">
      <c r="A40" s="34"/>
      <c r="B40" s="3"/>
      <c r="C40" s="3"/>
      <c r="D40" s="3"/>
      <c r="E40" s="3"/>
      <c r="F40" s="3"/>
      <c r="G40" s="3"/>
      <c r="H40" s="3"/>
      <c r="I40" s="3"/>
      <c r="J40" s="3"/>
      <c r="K40" s="35"/>
    </row>
    <row r="41" spans="1:11" ht="12.75">
      <c r="A41" s="34"/>
      <c r="B41" s="3"/>
      <c r="C41" s="3"/>
      <c r="D41" s="3"/>
      <c r="E41" s="43" t="s">
        <v>22</v>
      </c>
      <c r="F41" s="57">
        <f>IF(AND(F31&lt;&gt;"",F34&lt;&gt;"",B8&lt;&gt;""),F31/F34*F38,IF(AND(F31&lt;&gt;"",F34&lt;&gt;"",B10&lt;&gt;""),F31/F34*F37,""))</f>
      </c>
      <c r="G41" s="3" t="s">
        <v>23</v>
      </c>
      <c r="H41" s="20"/>
      <c r="I41" s="3"/>
      <c r="J41" s="3"/>
      <c r="K41" s="35"/>
    </row>
    <row r="42" spans="1:11" ht="12.75">
      <c r="A42" s="38"/>
      <c r="B42" s="39"/>
      <c r="C42" s="39"/>
      <c r="D42" s="39"/>
      <c r="E42" s="39"/>
      <c r="F42" s="40"/>
      <c r="G42" s="39"/>
      <c r="H42" s="39"/>
      <c r="I42" s="39"/>
      <c r="J42" s="39"/>
      <c r="K42" s="41"/>
    </row>
    <row r="43" ht="6" customHeight="1"/>
    <row r="45" spans="3:6" ht="12.75">
      <c r="C45" s="46"/>
      <c r="E45" s="27" t="s">
        <v>24</v>
      </c>
      <c r="F45" s="57">
        <f>IF(OR(B4&lt;&gt;"",B6&lt;&gt;""),F26,IF(OR(B8&lt;&gt;"",B10&lt;&gt;""),F41,""))</f>
      </c>
    </row>
    <row r="46" spans="5:6" ht="12.75">
      <c r="E46" s="27"/>
      <c r="F46" s="47"/>
    </row>
    <row r="47" ht="6" customHeight="1"/>
  </sheetData>
  <sheetProtection password="DA41" sheet="1" objects="1" scenarios="1" selectLockedCells="1"/>
  <mergeCells count="1">
    <mergeCell ref="A35:F35"/>
  </mergeCells>
  <printOptions horizontalCentered="1"/>
  <pageMargins left="0.17" right="0.17" top="0.31" bottom="0.34" header="0.21" footer="0.17"/>
  <pageSetup fitToHeight="1" fitToWidth="1" horizontalDpi="600" verticalDpi="600" orientation="portrait" scale="90" r:id="rId1"/>
  <headerFooter alignWithMargins="0">
    <oddFooter>&amp;LCONFIDENTAIL&amp;C&amp;A
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2019-01-28T18:40:41Z</dcterms:created>
  <dcterms:modified xsi:type="dcterms:W3CDTF">2019-01-28T18:41:06Z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{437E526D-6971-43B7-A510-2AF8B282BAF7}</vt:lpwstr>
  </property>
  <property fmtid="{D5CDD505-2E9C-101B-9397-08002B2CF9AE}" pid="3" name="_dlc_DocId">
    <vt:lpwstr>FY44S7ZU3UAQ-23-145</vt:lpwstr>
  </property>
  <property fmtid="{D5CDD505-2E9C-101B-9397-08002B2CF9AE}" pid="4" name="_dlc_DocIdItemGuid">
    <vt:lpwstr>bed34e26-a2a6-4612-80a2-fa36d3f3f309</vt:lpwstr>
  </property>
  <property fmtid="{D5CDD505-2E9C-101B-9397-08002B2CF9AE}" pid="5" name="_dlc_DocIdUrl">
    <vt:lpwstr>https://edit.fhlb.com/resourcecenter/_layouts/15/DocIdRedir.aspx?ID=FY44S7ZU3UAQ-23-145, FY44S7ZU3UAQ-23-145</vt:lpwstr>
  </property>
</Properties>
</file>